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<sst xmlns="http://schemas.openxmlformats.org/spreadsheetml/2006/main" count="128" uniqueCount="116">
  <si>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</si>
  <si>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</si>
  <si>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</si>
  <si>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</si>
  <si>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</si>
  <si>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</si>
  <si>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</si>
  <si>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</si>
  <si>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</si>
  <si>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</si>
  <si>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</si>
  <si>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</si>
  <si>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</si>
  <si>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</si>
  <si>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</si>
  <si>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</si>
  <si>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</si>
  <si>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</si>
  <si>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</si>
  <si>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</si>
  <si>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</si>
  <si>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</si>
  <si>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</si>
  <si>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</si>
  <si>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</si>
  <si>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</si>
  <si>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</si>
  <si>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</si>
  <si>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</si>
  <si>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</si>
  <si>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</si>
  <si>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</si>
  <si>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</si>
  <si>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</si>
  <si>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</si>
  <si>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</si>
  <si>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</si>
  <si>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</si>
  <si>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</si>
  <si>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</si>
  <si>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</si>
  <si>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</si>
  <si>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</si>
  <si>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</si>
  <si>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</si>
  <si>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</si>
  <si>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</si>
  <si>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</si>
  <si>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</si>
  <si>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</si>
  <si>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</si>
  <si>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</si>
  <si>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</si>
  <si>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</si>
  <si>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</si>
  <si>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</si>
  <si>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</si>
  <si>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</si>
  <si>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</si>
  <si>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</si>
  <si>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</si>
  <si>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</si>
  <si>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</si>
  <si>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</si>
  <si>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</si>
  <si>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</si>
  <si>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</si>
  <si>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</si>
  <si>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</si>
  <si>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</si>
  <si>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</si>
  <si>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</si>
  <si>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</si>
  <si>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</si>
  <si>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</si>
  <si>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</si>
  <si>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</si>
  <si>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</si>
  <si>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</si>
  <si>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</si>
  <si>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</si>
  <si>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</si>
  <si>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</si>
  <si>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</si>
  <si>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</si>
  <si>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</si>
  <si>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</si>
  <si>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</si>
  <si>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</si>
  <si>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</si>
  <si>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</si>
  <si>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</si>
  <si>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</si>
  <si>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</si>
  <si>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FERR (04491785190)</t>
  </si>
  <si>
    <t>20 min</t>
  </si>
  <si>
    <t>FERR i romtemperatur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</si>
  <si>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</si>
  <si>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</si>
  <si>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</si>
  <si>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</si>
  <si>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</si>
  <si>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Ferritin</t>
  </si>
  <si>
    <t>Prøve 1-4 er analysert i batch 10.8.2016</t>
  </si>
  <si>
    <t xml:space="preserve">Alliquotert og satt lysbeskyttet i frys frem til analysering. Siste alliquot (168 timer) ble ikke fryst, denne ble analysert 168-171 timer etter prøvetaking. </t>
  </si>
  <si>
    <t>Vacuette (serum)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</si>
  <si>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</si>
  <si>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3.- 10.august 2016</t>
  </si>
  <si>
    <t>Biokjemienheten, Ullevål, Avdeling for Medisinsk biokjemi, Oslo universitetssykehus</t>
  </si>
  <si>
    <t>Aase Nilsen (uxilas@ous-hf.no) og Christina Berg Larsen (chber@ous-hf.no)</t>
  </si>
  <si>
    <t>Roche cobas 8000, e602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</si>
  <si>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</si>
  <si>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</si>
  <si>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</si>
  <si>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FERRITIN og holdbarhet ved 15 - 25 C: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</si>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</sst>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8727851"/>
        <c:axId val="57224068"/>
      </c:scatterChart>
      <c:valAx>
        <c:axId val="287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068"/>
        <c:crosses val="autoZero"/>
        <c:crossBetween val="midCat"/>
        <c:dispUnits/>
      </c:valAx>
      <c:valAx>
        <c:axId val="57224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2785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5254565"/>
        <c:axId val="4637902"/>
      </c:scatterChart>
      <c:valAx>
        <c:axId val="4525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902"/>
        <c:crosses val="autoZero"/>
        <c:crossBetween val="midCat"/>
        <c:dispUnits/>
      </c:valAx>
      <c:valAx>
        <c:axId val="463790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456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107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102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A4" sqref="A4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102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94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101</v>
      </c>
    </row>
    <row r="26" spans="1:10" ht="15">
      <c r="A26" s="79" t="s">
        <v>63</v>
      </c>
      <c r="B26" s="108" t="s">
        <v>105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97</v>
      </c>
      <c r="E28" s="108" t="s">
        <v>87</v>
      </c>
      <c r="F28" s="108" t="s">
        <v>88</v>
      </c>
      <c r="G28" s="108" t="s">
        <v>98</v>
      </c>
      <c r="H28" s="108" t="s">
        <v>89</v>
      </c>
      <c r="I28" s="108" t="s">
        <v>99</v>
      </c>
      <c r="J28" s="108" t="s">
        <v>100</v>
      </c>
    </row>
    <row r="29" spans="1:10" ht="15">
      <c r="A29" s="79" t="s">
        <v>66</v>
      </c>
      <c r="B29" s="108" t="s">
        <v>95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52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96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4.7</v>
      </c>
      <c r="C3" s="18" t="s">
        <v>25</v>
      </c>
      <c r="D3" s="17"/>
      <c r="E3" s="7">
        <v>16.3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129.9</v>
      </c>
      <c r="C8" s="64">
        <v>133.4</v>
      </c>
      <c r="D8" s="64">
        <v>133.6</v>
      </c>
      <c r="E8" s="64">
        <v>133.9</v>
      </c>
      <c r="F8" s="64">
        <v>134</v>
      </c>
      <c r="G8" s="64">
        <v>135</v>
      </c>
      <c r="H8" s="64">
        <v>132.2</v>
      </c>
      <c r="I8" s="64">
        <v>134.7</v>
      </c>
      <c r="J8" s="64">
        <v>134.4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31.71</v>
      </c>
      <c r="C9" s="64">
        <v>31.55</v>
      </c>
      <c r="D9" s="64">
        <v>32.98</v>
      </c>
      <c r="E9" s="64">
        <v>33.29</v>
      </c>
      <c r="F9" s="64">
        <v>33.58</v>
      </c>
      <c r="G9" s="64">
        <v>33.14</v>
      </c>
      <c r="H9" s="64">
        <v>32.98</v>
      </c>
      <c r="I9" s="64">
        <v>33.22</v>
      </c>
      <c r="J9" s="64">
        <v>32.02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181.3</v>
      </c>
      <c r="C10" s="64">
        <v>182.6</v>
      </c>
      <c r="D10" s="64">
        <v>186</v>
      </c>
      <c r="E10" s="64">
        <v>185</v>
      </c>
      <c r="F10" s="64">
        <v>190.2</v>
      </c>
      <c r="G10" s="64">
        <v>186.6</v>
      </c>
      <c r="H10" s="64">
        <v>182.9</v>
      </c>
      <c r="I10" s="64">
        <v>187.4</v>
      </c>
      <c r="J10" s="64">
        <v>188.8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79.41</v>
      </c>
      <c r="C11" s="64">
        <v>79.77</v>
      </c>
      <c r="D11" s="64">
        <v>78.34</v>
      </c>
      <c r="E11" s="64">
        <v>79.19</v>
      </c>
      <c r="F11" s="64">
        <v>78.36</v>
      </c>
      <c r="G11" s="64">
        <v>79.81</v>
      </c>
      <c r="H11" s="64">
        <v>79.84</v>
      </c>
      <c r="I11" s="64">
        <v>77.33</v>
      </c>
      <c r="J11" s="64">
        <v>77.37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192.4</v>
      </c>
      <c r="C12" s="64">
        <v>186.2</v>
      </c>
      <c r="D12" s="64">
        <v>190.8</v>
      </c>
      <c r="E12" s="64">
        <v>187.5</v>
      </c>
      <c r="F12" s="64">
        <v>188</v>
      </c>
      <c r="G12" s="64">
        <v>187.2</v>
      </c>
      <c r="H12" s="64">
        <v>190.8</v>
      </c>
      <c r="I12" s="64">
        <v>189.4</v>
      </c>
      <c r="J12" s="64">
        <v>187.8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50.24</v>
      </c>
      <c r="C13" s="64">
        <v>50.41</v>
      </c>
      <c r="D13" s="64">
        <v>50.71</v>
      </c>
      <c r="E13" s="64">
        <v>50.55</v>
      </c>
      <c r="F13" s="64">
        <v>49.81</v>
      </c>
      <c r="G13" s="64">
        <v>50.56</v>
      </c>
      <c r="H13" s="64">
        <v>51.07</v>
      </c>
      <c r="I13" s="64">
        <v>51.57</v>
      </c>
      <c r="J13" s="64">
        <v>52.67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23.39</v>
      </c>
      <c r="C14" s="64">
        <v>23.61</v>
      </c>
      <c r="D14" s="64">
        <v>23.39</v>
      </c>
      <c r="E14" s="64">
        <v>25.91</v>
      </c>
      <c r="F14" s="64">
        <v>23.5</v>
      </c>
      <c r="G14" s="64">
        <v>23.33</v>
      </c>
      <c r="H14" s="64">
        <v>25.49</v>
      </c>
      <c r="I14" s="64">
        <v>26.46</v>
      </c>
      <c r="J14" s="64">
        <v>26.02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424.8</v>
      </c>
      <c r="C15" s="64">
        <v>424.6</v>
      </c>
      <c r="D15" s="64">
        <v>428.9</v>
      </c>
      <c r="E15" s="64">
        <v>426.7</v>
      </c>
      <c r="F15" s="64">
        <v>430.1</v>
      </c>
      <c r="G15" s="64">
        <v>426.5</v>
      </c>
      <c r="H15" s="64">
        <v>426.6</v>
      </c>
      <c r="I15" s="64">
        <v>422</v>
      </c>
      <c r="J15" s="64">
        <v>448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197.7</v>
      </c>
      <c r="C16" s="64">
        <v>195.7</v>
      </c>
      <c r="D16" s="64">
        <v>195.3</v>
      </c>
      <c r="E16" s="64">
        <v>195</v>
      </c>
      <c r="F16" s="64">
        <v>193.3</v>
      </c>
      <c r="G16" s="64">
        <v>195.8</v>
      </c>
      <c r="H16" s="64">
        <v>198.4</v>
      </c>
      <c r="I16" s="64">
        <v>198.8</v>
      </c>
      <c r="J16" s="64">
        <v>197.1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35.75</v>
      </c>
      <c r="C17" s="63">
        <v>36.65</v>
      </c>
      <c r="D17" s="63">
        <v>36.59</v>
      </c>
      <c r="E17" s="63">
        <v>36.59</v>
      </c>
      <c r="F17" s="63">
        <v>36.7</v>
      </c>
      <c r="G17" s="63">
        <v>36.48</v>
      </c>
      <c r="H17" s="63">
        <v>35.96</v>
      </c>
      <c r="I17" s="63">
        <v>36.73</v>
      </c>
      <c r="J17" s="63">
        <v>37.21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102.69438029253273</v>
      </c>
      <c r="D64" s="25">
        <f aca="true" t="shared" si="2" ref="D64:D73">IF((B8&lt;&gt;0)*ISNUMBER(D8),100*(D8/B8),"")</f>
        <v>102.84834488067744</v>
      </c>
      <c r="E64" s="25">
        <f aca="true" t="shared" si="3" ref="E64:E73">IF((B8&lt;&gt;0)*ISNUMBER(E8),100*(E8/B8),"")</f>
        <v>103.07929176289454</v>
      </c>
      <c r="F64" s="25">
        <f aca="true" t="shared" si="4" ref="F64:F73">IF((B8&lt;&gt;0)*ISNUMBER(F8),100*(F8/B8),"")</f>
        <v>103.15627405696691</v>
      </c>
      <c r="G64" s="25">
        <f aca="true" t="shared" si="5" ref="G64:G73">IF((B8&lt;&gt;0)*ISNUMBER(G8),100*(G8/B8),"")</f>
        <v>103.92609699769054</v>
      </c>
      <c r="H64" s="25">
        <f aca="true" t="shared" si="6" ref="H64:H73">IF((B8&lt;&gt;0)*ISNUMBER(H8),100*(H8/B8),"")</f>
        <v>101.77059276366434</v>
      </c>
      <c r="I64" s="25">
        <f aca="true" t="shared" si="7" ref="I64:I73">IF((B8&lt;&gt;0)*ISNUMBER(I8),100*(I8/B8),"")</f>
        <v>103.69515011547344</v>
      </c>
      <c r="J64" s="25">
        <f aca="true" t="shared" si="8" ref="J64:J73">IF((B8&lt;&gt;0)*ISNUMBER(J8),100*(J8/B8),"")</f>
        <v>103.46420323325636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99.49542730999684</v>
      </c>
      <c r="D65" s="25">
        <f t="shared" si="2"/>
        <v>104.00504572690001</v>
      </c>
      <c r="E65" s="25">
        <f t="shared" si="3"/>
        <v>104.98265531378112</v>
      </c>
      <c r="F65" s="25">
        <f t="shared" si="4"/>
        <v>105.89719331441185</v>
      </c>
      <c r="G65" s="25">
        <f t="shared" si="5"/>
        <v>104.50961841690318</v>
      </c>
      <c r="H65" s="25">
        <f t="shared" si="6"/>
        <v>104.00504572690001</v>
      </c>
      <c r="I65" s="25">
        <f t="shared" si="7"/>
        <v>104.76190476190474</v>
      </c>
      <c r="J65" s="25">
        <f t="shared" si="8"/>
        <v>100.97760958688112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100.71704357418642</v>
      </c>
      <c r="D66" s="25">
        <f t="shared" si="2"/>
        <v>102.59238830667401</v>
      </c>
      <c r="E66" s="25">
        <f t="shared" si="3"/>
        <v>102.04081632653062</v>
      </c>
      <c r="F66" s="25">
        <f t="shared" si="4"/>
        <v>104.90899062327632</v>
      </c>
      <c r="G66" s="25">
        <f t="shared" si="5"/>
        <v>102.92333149476005</v>
      </c>
      <c r="H66" s="25">
        <f t="shared" si="6"/>
        <v>100.88251516822946</v>
      </c>
      <c r="I66" s="25">
        <f t="shared" si="7"/>
        <v>103.36458907887479</v>
      </c>
      <c r="J66" s="25">
        <f t="shared" si="8"/>
        <v>104.13678985107558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100.45334340763128</v>
      </c>
      <c r="D67" s="25">
        <f t="shared" si="2"/>
        <v>98.65256264954037</v>
      </c>
      <c r="E67" s="25">
        <f t="shared" si="3"/>
        <v>99.72295680644756</v>
      </c>
      <c r="F67" s="25">
        <f t="shared" si="4"/>
        <v>98.67774839440877</v>
      </c>
      <c r="G67" s="25">
        <f t="shared" si="5"/>
        <v>100.50371489736808</v>
      </c>
      <c r="H67" s="25">
        <f t="shared" si="6"/>
        <v>100.5414935146707</v>
      </c>
      <c r="I67" s="25">
        <f t="shared" si="7"/>
        <v>97.38068253368594</v>
      </c>
      <c r="J67" s="25">
        <f t="shared" si="8"/>
        <v>97.43105402342275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96.77754677754676</v>
      </c>
      <c r="D68" s="25">
        <f t="shared" si="2"/>
        <v>99.16839916839916</v>
      </c>
      <c r="E68" s="25">
        <f t="shared" si="3"/>
        <v>97.45322245322245</v>
      </c>
      <c r="F68" s="25">
        <f t="shared" si="4"/>
        <v>97.71309771309771</v>
      </c>
      <c r="G68" s="25">
        <f t="shared" si="5"/>
        <v>97.29729729729729</v>
      </c>
      <c r="H68" s="25">
        <f t="shared" si="6"/>
        <v>99.16839916839916</v>
      </c>
      <c r="I68" s="25">
        <f t="shared" si="7"/>
        <v>98.44074844074844</v>
      </c>
      <c r="J68" s="25">
        <f t="shared" si="8"/>
        <v>97.60914760914761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100.33837579617833</v>
      </c>
      <c r="D69" s="25">
        <f t="shared" si="2"/>
        <v>100.93550955414013</v>
      </c>
      <c r="E69" s="25">
        <f t="shared" si="3"/>
        <v>100.6170382165605</v>
      </c>
      <c r="F69" s="25">
        <f t="shared" si="4"/>
        <v>99.14410828025477</v>
      </c>
      <c r="G69" s="25">
        <f t="shared" si="5"/>
        <v>100.63694267515923</v>
      </c>
      <c r="H69" s="25">
        <f t="shared" si="6"/>
        <v>101.65207006369425</v>
      </c>
      <c r="I69" s="25">
        <f t="shared" si="7"/>
        <v>102.64729299363057</v>
      </c>
      <c r="J69" s="25">
        <f t="shared" si="8"/>
        <v>104.83678343949046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100.94057289439931</v>
      </c>
      <c r="D70" s="25">
        <f t="shared" si="2"/>
        <v>100</v>
      </c>
      <c r="E70" s="25">
        <f t="shared" si="3"/>
        <v>110.77383497221034</v>
      </c>
      <c r="F70" s="25">
        <f t="shared" si="4"/>
        <v>100.47028644719967</v>
      </c>
      <c r="G70" s="25">
        <f t="shared" si="5"/>
        <v>99.74348011970928</v>
      </c>
      <c r="H70" s="25">
        <f t="shared" si="6"/>
        <v>108.97819581017527</v>
      </c>
      <c r="I70" s="25">
        <f t="shared" si="7"/>
        <v>113.12526720820864</v>
      </c>
      <c r="J70" s="25">
        <f t="shared" si="8"/>
        <v>111.24412141941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99.95291902071564</v>
      </c>
      <c r="D71" s="25">
        <f t="shared" si="2"/>
        <v>100.96516007532956</v>
      </c>
      <c r="E71" s="25">
        <f t="shared" si="3"/>
        <v>100.4472693032015</v>
      </c>
      <c r="F71" s="25">
        <f t="shared" si="4"/>
        <v>101.24764595103579</v>
      </c>
      <c r="G71" s="25">
        <f t="shared" si="5"/>
        <v>100.40018832391712</v>
      </c>
      <c r="H71" s="25">
        <f t="shared" si="6"/>
        <v>100.42372881355932</v>
      </c>
      <c r="I71" s="25">
        <f t="shared" si="7"/>
        <v>99.34086629001882</v>
      </c>
      <c r="J71" s="25">
        <f t="shared" si="8"/>
        <v>105.46139359698681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98.98836621143147</v>
      </c>
      <c r="D72" s="25">
        <f t="shared" si="2"/>
        <v>98.78603945371776</v>
      </c>
      <c r="E72" s="25">
        <f t="shared" si="3"/>
        <v>98.63429438543247</v>
      </c>
      <c r="F72" s="25">
        <f t="shared" si="4"/>
        <v>97.77440566514922</v>
      </c>
      <c r="G72" s="25">
        <f t="shared" si="5"/>
        <v>99.0389479008599</v>
      </c>
      <c r="H72" s="25">
        <f t="shared" si="6"/>
        <v>100.354071825999</v>
      </c>
      <c r="I72" s="25">
        <f t="shared" si="7"/>
        <v>100.5563985837127</v>
      </c>
      <c r="J72" s="25">
        <f t="shared" si="8"/>
        <v>99.69650986342944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102.51748251748252</v>
      </c>
      <c r="D73" s="25">
        <f t="shared" si="2"/>
        <v>102.34965034965036</v>
      </c>
      <c r="E73" s="25">
        <f t="shared" si="3"/>
        <v>102.34965034965036</v>
      </c>
      <c r="F73" s="25">
        <f t="shared" si="4"/>
        <v>102.65734265734268</v>
      </c>
      <c r="G73" s="25">
        <f t="shared" si="5"/>
        <v>102.04195804195804</v>
      </c>
      <c r="H73" s="25">
        <f t="shared" si="6"/>
        <v>100.5874125874126</v>
      </c>
      <c r="I73" s="25">
        <f t="shared" si="7"/>
        <v>102.74125874125872</v>
      </c>
      <c r="J73" s="25">
        <f t="shared" si="8"/>
        <v>104.0839160839161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100.28754578021014</v>
      </c>
      <c r="D114" s="26">
        <f t="shared" si="27"/>
        <v>101.03031001650288</v>
      </c>
      <c r="E114" s="26">
        <f t="shared" si="27"/>
        <v>102.01010298899314</v>
      </c>
      <c r="F114" s="26">
        <f t="shared" si="27"/>
        <v>101.16470931031436</v>
      </c>
      <c r="G114" s="26">
        <f t="shared" si="27"/>
        <v>101.10215761656227</v>
      </c>
      <c r="H114" s="26">
        <f t="shared" si="27"/>
        <v>101.83635254427041</v>
      </c>
      <c r="I114" s="26">
        <f>IF(I115&gt;0,AVERAGE(I64:I113),"")</f>
        <v>102.60541587475169</v>
      </c>
      <c r="J114" s="26">
        <f>IF(J115&gt;0,AVERAGE(J64:J113),"")</f>
        <v>102.89415287070162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1.7046942646141476</v>
      </c>
      <c r="D116" s="26">
        <f t="shared" si="29"/>
        <v>1.8728162421673444</v>
      </c>
      <c r="E116" s="26">
        <f t="shared" si="29"/>
        <v>3.78114953340715</v>
      </c>
      <c r="F116" s="26">
        <f t="shared" si="29"/>
        <v>2.9207118232828093</v>
      </c>
      <c r="G116" s="26">
        <f t="shared" si="29"/>
        <v>2.2467864039944674</v>
      </c>
      <c r="H116" s="26">
        <f t="shared" si="29"/>
        <v>2.812756527500735</v>
      </c>
      <c r="I116" s="26">
        <f>IF(I115&gt;0,STDEV(I64:I113),"")</f>
        <v>4.429695715865626</v>
      </c>
      <c r="J116" s="26">
        <f>IF(J115&gt;0,STDEV(J64:J113),"")</f>
        <v>4.150581517661471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0.5390716590406482</v>
      </c>
      <c r="D117" s="26">
        <f t="shared" si="30"/>
        <v>0.5922364964206287</v>
      </c>
      <c r="E117" s="26">
        <f t="shared" si="30"/>
        <v>1.1957044699249522</v>
      </c>
      <c r="F117" s="26">
        <f t="shared" si="30"/>
        <v>0.9236101750556883</v>
      </c>
      <c r="G117" s="26">
        <f t="shared" si="30"/>
        <v>0.7104962452521751</v>
      </c>
      <c r="H117" s="26">
        <f t="shared" si="30"/>
        <v>0.8894717130408359</v>
      </c>
      <c r="I117" s="26">
        <f>IF(I115&gt;0,I116/SQRT(I115),"")</f>
        <v>1.4007927803625446</v>
      </c>
      <c r="J117" s="26">
        <f>IF(J115&gt;0,J116/SQRT(J115),"")</f>
        <v>1.3125291210008636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0.988179229815866</v>
      </c>
      <c r="D119" s="26">
        <f t="shared" si="32"/>
        <v>1.0856363807796738</v>
      </c>
      <c r="E119" s="26">
        <f t="shared" si="32"/>
        <v>2.191861327454301</v>
      </c>
      <c r="F119" s="26">
        <f t="shared" si="32"/>
        <v>1.6930817566274736</v>
      </c>
      <c r="G119" s="26">
        <f t="shared" si="32"/>
        <v>1.30241985577546</v>
      </c>
      <c r="H119" s="26">
        <f t="shared" si="32"/>
        <v>1.6305021004070541</v>
      </c>
      <c r="I119" s="26">
        <f>IF(I115&gt;2,I118*I117,"")</f>
        <v>2.5678113616540688</v>
      </c>
      <c r="J119" s="26">
        <f>IF(J115&gt;2,J118*J117,"")</f>
        <v>2.4060141061946068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96.77754677754676</v>
      </c>
      <c r="D120" s="26">
        <f t="shared" si="33"/>
        <v>98.65256264954037</v>
      </c>
      <c r="E120" s="26">
        <f t="shared" si="33"/>
        <v>97.45322245322245</v>
      </c>
      <c r="F120" s="26">
        <f t="shared" si="33"/>
        <v>97.71309771309771</v>
      </c>
      <c r="G120" s="26">
        <f t="shared" si="33"/>
        <v>97.29729729729729</v>
      </c>
      <c r="H120" s="26">
        <f t="shared" si="33"/>
        <v>99.16839916839916</v>
      </c>
      <c r="I120" s="26">
        <f t="shared" si="33"/>
        <v>97.38068253368594</v>
      </c>
      <c r="J120" s="26">
        <f t="shared" si="33"/>
        <v>97.43105402342275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102.69438029253273</v>
      </c>
      <c r="D121" s="26">
        <f t="shared" si="34"/>
        <v>104.00504572690001</v>
      </c>
      <c r="E121" s="26">
        <f t="shared" si="34"/>
        <v>110.77383497221034</v>
      </c>
      <c r="F121" s="26">
        <f t="shared" si="34"/>
        <v>105.89719331441185</v>
      </c>
      <c r="G121" s="26">
        <f t="shared" si="34"/>
        <v>104.50961841690318</v>
      </c>
      <c r="H121" s="26">
        <f t="shared" si="34"/>
        <v>108.97819581017527</v>
      </c>
      <c r="I121" s="26">
        <f t="shared" si="34"/>
        <v>113.12526720820864</v>
      </c>
      <c r="J121" s="37">
        <f t="shared" si="34"/>
        <v>111.24412141941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95.3</v>
      </c>
      <c r="C122" s="38">
        <f>100-B3</f>
        <v>95.3</v>
      </c>
      <c r="D122" s="38">
        <f>100-B3</f>
        <v>95.3</v>
      </c>
      <c r="E122" s="38">
        <f>100-B3</f>
        <v>95.3</v>
      </c>
      <c r="F122" s="38">
        <f>100-B3</f>
        <v>95.3</v>
      </c>
      <c r="G122" s="38">
        <f>100-B3</f>
        <v>95.3</v>
      </c>
      <c r="H122" s="38">
        <f>100-B3</f>
        <v>95.3</v>
      </c>
      <c r="I122" s="38">
        <f>100-B3</f>
        <v>95.3</v>
      </c>
      <c r="J122" s="38">
        <f>100-B3</f>
        <v>95.3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104.7</v>
      </c>
      <c r="C123" s="24">
        <f>100+B3</f>
        <v>104.7</v>
      </c>
      <c r="D123" s="24">
        <f>100+B3</f>
        <v>104.7</v>
      </c>
      <c r="E123" s="24">
        <f>100+B3</f>
        <v>104.7</v>
      </c>
      <c r="F123" s="24">
        <f>100+B3</f>
        <v>104.7</v>
      </c>
      <c r="G123" s="24">
        <f>100+B3</f>
        <v>104.7</v>
      </c>
      <c r="H123" s="24">
        <f>100+B3</f>
        <v>104.7</v>
      </c>
      <c r="I123" s="24">
        <f>100+B3</f>
        <v>104.7</v>
      </c>
      <c r="J123" s="24">
        <f>100+B3</f>
        <v>104.7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83.7</v>
      </c>
      <c r="C124" s="24">
        <f>100-E3</f>
        <v>83.7</v>
      </c>
      <c r="D124" s="24">
        <f>100-E3</f>
        <v>83.7</v>
      </c>
      <c r="E124" s="24">
        <f>100-E3</f>
        <v>83.7</v>
      </c>
      <c r="F124" s="24">
        <f>100-E3</f>
        <v>83.7</v>
      </c>
      <c r="G124" s="24">
        <f>100-E3</f>
        <v>83.7</v>
      </c>
      <c r="H124" s="24">
        <f>100-E3</f>
        <v>83.7</v>
      </c>
      <c r="I124" s="24">
        <f>100-E3</f>
        <v>83.7</v>
      </c>
      <c r="J124" s="39">
        <f>100-E3</f>
        <v>83.7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116.3</v>
      </c>
      <c r="C125" s="41">
        <f>100+E3</f>
        <v>116.3</v>
      </c>
      <c r="D125" s="41">
        <f>100+E3</f>
        <v>116.3</v>
      </c>
      <c r="E125" s="41">
        <f>100+E3</f>
        <v>116.3</v>
      </c>
      <c r="F125" s="41">
        <f>100+E3</f>
        <v>116.3</v>
      </c>
      <c r="G125" s="41">
        <f>100+E3</f>
        <v>116.3</v>
      </c>
      <c r="H125" s="41">
        <f>100+E3</f>
        <v>116.3</v>
      </c>
      <c r="I125" s="41">
        <f>100+E3</f>
        <v>116.3</v>
      </c>
      <c r="J125" s="37">
        <f>100+E3</f>
        <v>116.3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2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1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1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1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106</v>
      </c>
    </row>
    <row r="27" ht="12.75">
      <c r="B27" s="66" t="s">
        <v>104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2017-02-21T12:24:16Z</dcterms:modified>
  <cp:category/>
  <cp:version/>
  <cp:contentType/>
  <cp:contentStatus/>
</cp:coreProperties>
</file>